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2\CONVOCATORIAS PÚBLICAS_ope2021\1 PLAZA FIJA DE RESPONSABLE DE INFRAESTRUCTURA\"/>
    </mc:Choice>
  </mc:AlternateContent>
  <bookViews>
    <workbookView xWindow="0" yWindow="0" windowWidth="28800" windowHeight="11835"/>
  </bookViews>
  <sheets>
    <sheet name="Baremo" sheetId="1" r:id="rId1"/>
  </sheets>
  <definedNames>
    <definedName name="_xlnm.Print_Area" localSheetId="0">Baremo!$A$2:$G$33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18" i="1"/>
  <c r="F21" i="1"/>
  <c r="G11" i="1"/>
  <c r="G9" i="1"/>
  <c r="F13" i="1"/>
  <c r="G27" i="1"/>
  <c r="G26" i="1"/>
  <c r="G25" i="1"/>
  <c r="G24" i="1"/>
  <c r="C23" i="1"/>
  <c r="G19" i="1"/>
  <c r="G17" i="1"/>
  <c r="G16" i="1"/>
  <c r="C15" i="1"/>
  <c r="G7" i="1"/>
  <c r="G5" i="1" l="1"/>
  <c r="G21" i="1"/>
  <c r="A21" i="1" s="1"/>
  <c r="G15" i="1"/>
  <c r="G23" i="1"/>
  <c r="G29" i="1"/>
  <c r="A29" i="1" s="1"/>
  <c r="G13" i="1"/>
  <c r="A13" i="1" s="1"/>
  <c r="C5" i="1"/>
  <c r="C31" i="1"/>
  <c r="D31" i="1" l="1"/>
  <c r="D32" i="1" s="1"/>
</calcChain>
</file>

<file path=xl/sharedStrings.xml><?xml version="1.0" encoding="utf-8"?>
<sst xmlns="http://schemas.openxmlformats.org/spreadsheetml/2006/main" count="27" uniqueCount="26">
  <si>
    <t>MODELO DE AUTOBAREMACIÓN DE MÉRITOS</t>
  </si>
  <si>
    <t>Nombre</t>
  </si>
  <si>
    <t>DNI</t>
  </si>
  <si>
    <r>
      <rPr>
        <b/>
        <sz val="10"/>
        <color rgb="FF0070C0"/>
        <rFont val="Calibri"/>
        <family val="2"/>
        <scheme val="minor"/>
      </rPr>
      <t xml:space="preserve">RESPONSABLE DE INFRAESTRUCTURA                                                                                    </t>
    </r>
    <r>
      <rPr>
        <b/>
        <sz val="10"/>
        <color rgb="FFC00000"/>
        <rFont val="Calibri"/>
        <family val="2"/>
        <scheme val="minor"/>
      </rPr>
      <t xml:space="preserve">                                                             GRUPO 2 BANDA 1 NIVEL 2</t>
    </r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</si>
  <si>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</si>
  <si>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</si>
  <si>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</si>
  <si>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</si>
  <si>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</si>
  <si>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</si>
  <si>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</si>
  <si>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Nº</t>
  </si>
  <si>
    <t>Nº de Sobresalientes o MH durante la formación de grado o postgrado</t>
  </si>
  <si>
    <t>Nº de artículos publicados en revistas técnicas nacionales o extranjeras</t>
  </si>
  <si>
    <t>PORCENTAJE SOBRE MÁXIMA PUNTUACIÓN</t>
  </si>
  <si>
    <t>Experiencia profesional en Dirección de obra y/o redacción de proyectos</t>
  </si>
  <si>
    <t>Meses de experiencia profesional en Instituciones o empresas públicas o privadas</t>
  </si>
  <si>
    <t>Experiencia profesional como jefe de obra</t>
  </si>
  <si>
    <t>Horas de especialización en Metodología BIM</t>
  </si>
  <si>
    <t>Horas de especialización en disciplinas afines a las competencias exigidas</t>
  </si>
  <si>
    <t>Nº de Meses de beca en actividades vinculadas a la Ingeniería</t>
  </si>
  <si>
    <t>Horas de especialización en materias específicas de la especialidad técnica de la plaza</t>
  </si>
  <si>
    <t>Horas de formación en materias específicas de gestión y/o negocio portuario</t>
  </si>
  <si>
    <t>Nº de comunicaciones presentadas a Congresos Nacionales o Internacionales</t>
  </si>
  <si>
    <t>Meses de experiencia profesional en el Sistema Portuario e titularidad estatal</t>
  </si>
  <si>
    <t>Experiencia profesional en Departamentos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</si>
</sst>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2" fontId="7" fillId="7" borderId="0" xfId="0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 wrapText="1"/>
    </xf>
    <xf numFmtId="0" fontId="2" fillId="7" borderId="5" xfId="0" applyFont="1" applyFill="1" applyBorder="1"/>
    <xf numFmtId="0" fontId="2" fillId="7" borderId="0" xfId="0" applyFont="1" applyFill="1" applyBorder="1"/>
    <xf numFmtId="0" fontId="7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0" fontId="5" fillId="3" borderId="0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38"/>
  <sheetViews>
    <sheetView tabSelected="1" zoomScale="130" zoomScaleNormal="130" zoomScalePageLayoutView="150" workbookViewId="0">
      <selection activeCell="D32" sqref="A1:G32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69.85546875" style="1" customWidth="1"/>
    <col min="4" max="4" width="4.85546875" style="1" customWidth="1"/>
    <col min="5" max="5" width="4.5703125" style="3" customWidth="1"/>
    <col min="6" max="6" width="4.85546875" style="3" customWidth="1"/>
    <col min="7" max="7" width="4.85546875" style="1" customWidth="1"/>
    <col min="8" max="16384" width="10.85546875" style="1"/>
  </cols>
  <sheetData>
    <row r="1" spans="1:7" x14ac:dyDescent="0.2">
      <c r="C1" s="2" t="s">
        <v>0</v>
      </c>
    </row>
    <row r="2" spans="1:7" x14ac:dyDescent="0.2">
      <c r="A2" s="4" t="s">
        <v>1</v>
      </c>
    </row>
    <row r="3" spans="1:7" x14ac:dyDescent="0.2">
      <c r="A3" s="4" t="s">
        <v>2</v>
      </c>
    </row>
    <row r="4" spans="1:7" ht="90" customHeight="1" x14ac:dyDescent="0.2">
      <c r="A4" s="5"/>
      <c r="B4" s="5"/>
      <c r="C4" s="2" t="s">
        <v>3</v>
      </c>
      <c r="D4" s="6" t="s">
        <v>4</v>
      </c>
      <c r="E4" s="7" t="s">
        <v>5</v>
      </c>
      <c r="F4" s="7" t="s">
        <v>6</v>
      </c>
      <c r="G4" s="6" t="s">
        <v>7</v>
      </c>
    </row>
    <row r="5" spans="1:7" x14ac:dyDescent="0.2">
      <c r="A5" s="8" t="s">
        <v>8</v>
      </c>
      <c r="B5" s="9"/>
      <c r="C5" s="10" t="str">
        <f>CONCATENATE("Experiencia Profesional (máximo ",F5," puntos)")</f>
        <v>Experiencia Profesional (máximo 20 puntos)</v>
      </c>
      <c r="D5" s="11"/>
      <c r="E5" s="12"/>
      <c r="F5" s="12">
        <v>20</v>
      </c>
      <c r="G5" s="13" t="str">
        <f>IFERROR(G6+#REF!+G9+G11+#REF!,"")</f>
        <v/>
      </c>
    </row>
    <row r="6" spans="1:7" x14ac:dyDescent="0.2">
      <c r="A6" s="14">
        <v>1</v>
      </c>
      <c r="B6" s="15"/>
      <c r="C6" s="16" t="s">
        <v>25</v>
      </c>
      <c r="D6" s="17"/>
      <c r="E6" s="18"/>
      <c r="F6" s="18"/>
      <c r="G6" s="19"/>
    </row>
    <row r="7" spans="1:7" ht="13.5" customHeight="1" x14ac:dyDescent="0.2">
      <c r="A7" s="20"/>
      <c r="B7" s="21"/>
      <c r="C7" s="22" t="s">
        <v>24</v>
      </c>
      <c r="D7" s="23">
        <v>0</v>
      </c>
      <c r="E7" s="24">
        <v>0.2</v>
      </c>
      <c r="F7" s="18">
        <v>8</v>
      </c>
      <c r="G7" s="19">
        <f>IF(D7&lt;&gt;"",MIN(F7,E7*D7),"")</f>
        <v>0</v>
      </c>
    </row>
    <row r="8" spans="1:7" ht="12.75" customHeight="1" x14ac:dyDescent="0.2">
      <c r="A8" s="14">
        <v>2</v>
      </c>
      <c r="B8" s="15"/>
      <c r="C8" s="81" t="s">
        <v>15</v>
      </c>
      <c r="D8" s="81"/>
      <c r="E8" s="81"/>
      <c r="F8" s="81"/>
      <c r="G8" s="82"/>
    </row>
    <row r="9" spans="1:7" x14ac:dyDescent="0.2">
      <c r="A9" s="20"/>
      <c r="B9" s="21"/>
      <c r="C9" s="22" t="s">
        <v>16</v>
      </c>
      <c r="D9" s="23">
        <v>0</v>
      </c>
      <c r="E9" s="24">
        <v>0.2</v>
      </c>
      <c r="F9" s="18">
        <v>8</v>
      </c>
      <c r="G9" s="19">
        <f>IF(D9&lt;&gt;"",MIN(F9,E9*D9),"")</f>
        <v>0</v>
      </c>
    </row>
    <row r="10" spans="1:7" ht="11.25" customHeight="1" x14ac:dyDescent="0.2">
      <c r="A10" s="14">
        <v>3</v>
      </c>
      <c r="B10" s="15"/>
      <c r="C10" s="25" t="s">
        <v>17</v>
      </c>
      <c r="D10" s="17"/>
      <c r="E10" s="18"/>
      <c r="F10" s="18"/>
      <c r="G10" s="19"/>
    </row>
    <row r="11" spans="1:7" ht="12.75" customHeight="1" x14ac:dyDescent="0.2">
      <c r="A11" s="20"/>
      <c r="B11" s="21"/>
      <c r="C11" s="22" t="s">
        <v>16</v>
      </c>
      <c r="D11" s="23">
        <v>0</v>
      </c>
      <c r="E11" s="18">
        <v>0.1</v>
      </c>
      <c r="F11" s="18">
        <v>4</v>
      </c>
      <c r="G11" s="19">
        <f>IF(D11&lt;&gt;"",MIN(F11,E11*D11),"")</f>
        <v>0</v>
      </c>
    </row>
    <row r="12" spans="1:7" ht="7.5" customHeight="1" x14ac:dyDescent="0.2">
      <c r="A12" s="14"/>
      <c r="B12" s="15"/>
      <c r="C12" s="81"/>
      <c r="D12" s="81"/>
      <c r="E12" s="81"/>
      <c r="F12" s="81"/>
      <c r="G12" s="82"/>
    </row>
    <row r="13" spans="1:7" x14ac:dyDescent="0.2">
      <c r="A13" s="26" t="str">
        <f>CONCATENATE("Puntuación total por experiencia profesional: ",ROUND(100*G13/F13,1),"%")</f>
        <v>Puntuación total por experiencia profesional: 0%</v>
      </c>
      <c r="B13" s="27"/>
      <c r="C13" s="28"/>
      <c r="D13" s="29"/>
      <c r="E13" s="30"/>
      <c r="F13" s="30">
        <f>F7+F9+F11</f>
        <v>20</v>
      </c>
      <c r="G13" s="31">
        <f>IFERROR(SUM(G7:G12),"")</f>
        <v>0</v>
      </c>
    </row>
    <row r="14" spans="1:7" ht="9.75" customHeight="1" x14ac:dyDescent="0.2">
      <c r="A14" s="5"/>
      <c r="B14" s="5"/>
      <c r="D14" s="32"/>
      <c r="E14" s="33"/>
      <c r="F14" s="33"/>
      <c r="G14" s="34"/>
    </row>
    <row r="15" spans="1:7" x14ac:dyDescent="0.2">
      <c r="A15" s="35" t="s">
        <v>9</v>
      </c>
      <c r="B15" s="36"/>
      <c r="C15" s="37" t="str">
        <f>CONCATENATE("Formación de Postgrado y Formación Continua (máximo ",F15," puntos)")</f>
        <v>Formación de Postgrado y Formación Continua (máximo 6 puntos)</v>
      </c>
      <c r="D15" s="38"/>
      <c r="E15" s="39"/>
      <c r="F15" s="39">
        <v>6</v>
      </c>
      <c r="G15" s="40">
        <f>SUM(G16:G19)</f>
        <v>0</v>
      </c>
    </row>
    <row r="16" spans="1:7" x14ac:dyDescent="0.2">
      <c r="A16" s="41">
        <v>4</v>
      </c>
      <c r="B16" s="42"/>
      <c r="C16" s="43" t="s">
        <v>18</v>
      </c>
      <c r="D16" s="44">
        <v>0</v>
      </c>
      <c r="E16" s="45">
        <v>0.05</v>
      </c>
      <c r="F16" s="45">
        <v>2</v>
      </c>
      <c r="G16" s="46">
        <f>IF(D16&lt;&gt;"",MIN(F16,E16*D16),"")</f>
        <v>0</v>
      </c>
    </row>
    <row r="17" spans="1:7" x14ac:dyDescent="0.2">
      <c r="A17" s="41">
        <v>5</v>
      </c>
      <c r="B17" s="42"/>
      <c r="C17" s="43" t="s">
        <v>21</v>
      </c>
      <c r="D17" s="44">
        <v>0</v>
      </c>
      <c r="E17" s="45">
        <v>0.05</v>
      </c>
      <c r="F17" s="45">
        <v>1</v>
      </c>
      <c r="G17" s="46">
        <f t="shared" ref="G17:G19" si="0">IF(D17&lt;&gt;"",MIN(F17,E17*D17),"")</f>
        <v>0</v>
      </c>
    </row>
    <row r="18" spans="1:7" x14ac:dyDescent="0.2">
      <c r="A18" s="41">
        <v>6</v>
      </c>
      <c r="B18" s="42"/>
      <c r="C18" s="43" t="s">
        <v>22</v>
      </c>
      <c r="D18" s="44">
        <v>0</v>
      </c>
      <c r="E18" s="45">
        <v>0.05</v>
      </c>
      <c r="F18" s="45">
        <v>2</v>
      </c>
      <c r="G18" s="46">
        <f t="shared" ref="G18" si="1">IF(D18&lt;&gt;"",MIN(F18,E18*D18),"")</f>
        <v>0</v>
      </c>
    </row>
    <row r="19" spans="1:7" x14ac:dyDescent="0.2">
      <c r="A19" s="41">
        <v>7</v>
      </c>
      <c r="B19" s="42"/>
      <c r="C19" s="43" t="s">
        <v>19</v>
      </c>
      <c r="D19" s="44">
        <v>0</v>
      </c>
      <c r="E19" s="45">
        <v>0.05</v>
      </c>
      <c r="F19" s="45">
        <v>1</v>
      </c>
      <c r="G19" s="46">
        <f t="shared" si="0"/>
        <v>0</v>
      </c>
    </row>
    <row r="20" spans="1:7" ht="6.75" customHeight="1" x14ac:dyDescent="0.2">
      <c r="A20" s="41"/>
      <c r="B20" s="42"/>
      <c r="C20" s="47"/>
      <c r="D20" s="48"/>
      <c r="E20" s="45"/>
      <c r="F20" s="45"/>
      <c r="G20" s="46"/>
    </row>
    <row r="21" spans="1:7" x14ac:dyDescent="0.2">
      <c r="A21" s="49" t="str">
        <f>CONCATENATE("Puntuación total por Formación: ",ROUND(100*G21/F21,1),"%")</f>
        <v>Puntuación total por Formación: 0%</v>
      </c>
      <c r="B21" s="50"/>
      <c r="C21" s="51"/>
      <c r="D21" s="52"/>
      <c r="E21" s="53"/>
      <c r="F21" s="53">
        <f>IFERROR(SUM(F16:F19),"")</f>
        <v>6</v>
      </c>
      <c r="G21" s="54">
        <f>IFERROR(SUM(G16:G19),"")</f>
        <v>0</v>
      </c>
    </row>
    <row r="22" spans="1:7" ht="10.5" customHeight="1" x14ac:dyDescent="0.2">
      <c r="A22" s="5"/>
      <c r="B22" s="5"/>
      <c r="D22" s="32"/>
      <c r="E22" s="33"/>
      <c r="F22" s="33"/>
      <c r="G22" s="34"/>
    </row>
    <row r="23" spans="1:7" x14ac:dyDescent="0.2">
      <c r="A23" s="55" t="s">
        <v>10</v>
      </c>
      <c r="B23" s="56"/>
      <c r="C23" s="57" t="str">
        <f>CONCATENATE("Expediente Académico (máximo ",F23," puntos)")</f>
        <v>Expediente Académico (máximo 4 puntos)</v>
      </c>
      <c r="D23" s="58"/>
      <c r="E23" s="59" t="s">
        <v>11</v>
      </c>
      <c r="F23" s="59">
        <v>4</v>
      </c>
      <c r="G23" s="60">
        <f>SUM(G24:G27)</f>
        <v>0</v>
      </c>
    </row>
    <row r="24" spans="1:7" x14ac:dyDescent="0.2">
      <c r="A24" s="61">
        <v>8</v>
      </c>
      <c r="B24" s="62"/>
      <c r="C24" s="63" t="s">
        <v>12</v>
      </c>
      <c r="D24" s="64">
        <v>0</v>
      </c>
      <c r="E24" s="65">
        <v>0.03</v>
      </c>
      <c r="F24" s="66">
        <v>1</v>
      </c>
      <c r="G24" s="67">
        <f t="shared" ref="G24:G27" si="2">IF(D24&lt;&gt;"",MIN(F24,E24*D24),"")</f>
        <v>0</v>
      </c>
    </row>
    <row r="25" spans="1:7" x14ac:dyDescent="0.2">
      <c r="A25" s="61">
        <v>9</v>
      </c>
      <c r="B25" s="62"/>
      <c r="C25" s="68" t="s">
        <v>20</v>
      </c>
      <c r="D25" s="64">
        <v>0</v>
      </c>
      <c r="E25" s="65">
        <v>0.06</v>
      </c>
      <c r="F25" s="66">
        <v>1</v>
      </c>
      <c r="G25" s="67">
        <f t="shared" si="2"/>
        <v>0</v>
      </c>
    </row>
    <row r="26" spans="1:7" x14ac:dyDescent="0.2">
      <c r="A26" s="61">
        <v>10</v>
      </c>
      <c r="B26" s="62"/>
      <c r="C26" s="68" t="s">
        <v>13</v>
      </c>
      <c r="D26" s="64">
        <v>0</v>
      </c>
      <c r="E26" s="65">
        <v>0.1</v>
      </c>
      <c r="F26" s="66">
        <v>1</v>
      </c>
      <c r="G26" s="67">
        <f t="shared" si="2"/>
        <v>0</v>
      </c>
    </row>
    <row r="27" spans="1:7" x14ac:dyDescent="0.2">
      <c r="A27" s="61">
        <v>11</v>
      </c>
      <c r="B27" s="62"/>
      <c r="C27" s="68" t="s">
        <v>23</v>
      </c>
      <c r="D27" s="64">
        <v>0</v>
      </c>
      <c r="E27" s="65">
        <v>0.1</v>
      </c>
      <c r="F27" s="66">
        <v>1</v>
      </c>
      <c r="G27" s="67">
        <f t="shared" si="2"/>
        <v>0</v>
      </c>
    </row>
    <row r="28" spans="1:7" ht="8.25" customHeight="1" x14ac:dyDescent="0.2">
      <c r="A28" s="69"/>
      <c r="B28" s="70"/>
      <c r="C28" s="70"/>
      <c r="D28" s="70"/>
      <c r="E28" s="71"/>
      <c r="F28" s="71"/>
      <c r="G28" s="72"/>
    </row>
    <row r="29" spans="1:7" x14ac:dyDescent="0.2">
      <c r="A29" s="73" t="str">
        <f>CONCATENATE("Puntuación total por Expediente Académico: ",ROUND(100*G29/F29,1),"%")</f>
        <v>Puntuación total por Expediente Académico: 0%</v>
      </c>
      <c r="B29" s="74"/>
      <c r="C29" s="75"/>
      <c r="D29" s="76"/>
      <c r="E29" s="77"/>
      <c r="F29" s="77">
        <f>IFERROR(SUM(F24:F27),"")</f>
        <v>4</v>
      </c>
      <c r="G29" s="78">
        <f>IFERROR(SUM(G24:G27),"")</f>
        <v>0</v>
      </c>
    </row>
    <row r="30" spans="1:7" x14ac:dyDescent="0.2">
      <c r="G30" s="79"/>
    </row>
    <row r="31" spans="1:7" x14ac:dyDescent="0.2">
      <c r="C31" s="80" t="str">
        <f>CONCATENATE("PUNTUACIÓN FINAL (0-",SUM(F23+F15+F5),")")</f>
        <v>PUNTUACIÓN FINAL (0-30)</v>
      </c>
      <c r="D31" s="83">
        <f>G29+G21+G13</f>
        <v>0</v>
      </c>
      <c r="E31" s="83"/>
      <c r="F31" s="83"/>
      <c r="G31" s="83"/>
    </row>
    <row r="32" spans="1:7" x14ac:dyDescent="0.2">
      <c r="C32" s="80" t="s">
        <v>14</v>
      </c>
      <c r="D32" s="84">
        <f>D31/(SUM(F23+F15+F5))</f>
        <v>0</v>
      </c>
      <c r="E32" s="84"/>
      <c r="F32" s="84"/>
      <c r="G32" s="84"/>
    </row>
    <row r="33" spans="5:7" x14ac:dyDescent="0.2">
      <c r="G33" s="79"/>
    </row>
    <row r="34" spans="5:7" x14ac:dyDescent="0.2">
      <c r="E34" s="1"/>
      <c r="F34" s="1"/>
    </row>
    <row r="35" spans="5:7" x14ac:dyDescent="0.2">
      <c r="E35" s="1"/>
      <c r="F35" s="1"/>
    </row>
    <row r="36" spans="5:7" x14ac:dyDescent="0.2">
      <c r="E36" s="1"/>
      <c r="F36" s="1"/>
    </row>
    <row r="37" spans="5:7" x14ac:dyDescent="0.2">
      <c r="E37" s="1"/>
      <c r="F37" s="1"/>
    </row>
    <row r="38" spans="5:7" x14ac:dyDescent="0.2">
      <c r="E38" s="1"/>
      <c r="F38" s="1"/>
    </row>
  </sheetData>
  <mergeCells count="4">
    <mergeCell ref="C8:G8"/>
    <mergeCell ref="C12:G12"/>
    <mergeCell ref="D31:G31"/>
    <mergeCell ref="D32:G32"/>
  </mergeCells>
  <conditionalFormatting sqref="A21:C21 A29:C29 A13:C13">
    <cfRule type="expression" priority="1">
      <formula>$G$13/$F$13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Salazar Laplace</dc:creator>
  <cp:lastModifiedBy>Maite Salazar Laplace</cp:lastModifiedBy>
  <dcterms:created xsi:type="dcterms:W3CDTF">2022-03-29T08:59:45Z</dcterms:created>
  <dcterms:modified xsi:type="dcterms:W3CDTF">2022-03-31T14:48:57Z</dcterms:modified>
</cp:coreProperties>
</file>